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Overview" state="visible" r:id="rId4"/>
    <sheet sheetId="2" name="Tasks" state="visible" r:id="rId5"/>
    <sheet sheetId="3" name="Resources" state="visible" r:id="rId6"/>
    <sheet sheetId="4" name="Milestones" state="visible" r:id="rId7"/>
    <sheet sheetId="5" name="Budget" state="visible" r:id="rId8"/>
    <sheet sheetId="6" name="Risks" state="visible" r:id="rId9"/>
  </sheets>
  <calcPr calcId="171027"/>
</workbook>
</file>

<file path=xl/sharedStrings.xml><?xml version="1.0" encoding="utf-8"?>
<sst xmlns="http://schemas.openxmlformats.org/spreadsheetml/2006/main" count="234" uniqueCount="157">
  <si>
    <t>PROJECT PLAN - OVERVIEW</t>
  </si>
  <si>
    <t>Project Name:</t>
  </si>
  <si>
    <t>Digital Transformation Initiative</t>
  </si>
  <si>
    <t>Start Date:</t>
  </si>
  <si>
    <t>Project Manager:</t>
  </si>
  <si>
    <t>Sarah Johnson</t>
  </si>
  <si>
    <t>End Date:</t>
  </si>
  <si>
    <t>Total Budget:</t>
  </si>
  <si>
    <t>Status:</t>
  </si>
  <si>
    <t>In Progress</t>
  </si>
  <si>
    <t>PROJECT DASHBOARD</t>
  </si>
  <si>
    <t>Total Tasks:</t>
  </si>
  <si>
    <t>Overall Progress:</t>
  </si>
  <si>
    <t>Completed Tasks:</t>
  </si>
  <si>
    <t>Budget Spent:</t>
  </si>
  <si>
    <t>In Progress:</t>
  </si>
  <si>
    <t>Budget Remaining:</t>
  </si>
  <si>
    <t>Not Started:</t>
  </si>
  <si>
    <t>Budget Usage:</t>
  </si>
  <si>
    <t>Team Members:</t>
  </si>
  <si>
    <t>Open Risks:</t>
  </si>
  <si>
    <t>Total Hours Allocated:</t>
  </si>
  <si>
    <t>High Priority Risks:</t>
  </si>
  <si>
    <t>Total Hours Used:</t>
  </si>
  <si>
    <t>Milestones Completed:</t>
  </si>
  <si>
    <t>PROJECT TASKS</t>
  </si>
  <si>
    <t>Task ID</t>
  </si>
  <si>
    <t>Task Name</t>
  </si>
  <si>
    <t>Description</t>
  </si>
  <si>
    <t>Priority</t>
  </si>
  <si>
    <t>Assigned To</t>
  </si>
  <si>
    <t>Start Date</t>
  </si>
  <si>
    <t>End Date</t>
  </si>
  <si>
    <t>Duration</t>
  </si>
  <si>
    <t>Status</t>
  </si>
  <si>
    <t>% Complete</t>
  </si>
  <si>
    <t>Dependencies</t>
  </si>
  <si>
    <t>T001</t>
  </si>
  <si>
    <t>Project Initiation</t>
  </si>
  <si>
    <t>Define project scope and objectives</t>
  </si>
  <si>
    <t>High</t>
  </si>
  <si>
    <t>Completed</t>
  </si>
  <si>
    <t/>
  </si>
  <si>
    <t>T002</t>
  </si>
  <si>
    <t>Requirements Gathering</t>
  </si>
  <si>
    <t>Collect stakeholder requirements</t>
  </si>
  <si>
    <t>Michael Chen</t>
  </si>
  <si>
    <t>T003</t>
  </si>
  <si>
    <t>System Design</t>
  </si>
  <si>
    <t>Create technical architecture</t>
  </si>
  <si>
    <t>Emily Rodriguez</t>
  </si>
  <si>
    <t>T004</t>
  </si>
  <si>
    <t>Database Setup</t>
  </si>
  <si>
    <t>Configure database infrastructure</t>
  </si>
  <si>
    <t>Medium</t>
  </si>
  <si>
    <t>David Park</t>
  </si>
  <si>
    <t>T005</t>
  </si>
  <si>
    <t>UI/UX Design</t>
  </si>
  <si>
    <t>Design user interface mockups</t>
  </si>
  <si>
    <t>Lisa Wong</t>
  </si>
  <si>
    <t>T006</t>
  </si>
  <si>
    <t>Frontend Development</t>
  </si>
  <si>
    <t>Implement user interface</t>
  </si>
  <si>
    <t>James Wilson</t>
  </si>
  <si>
    <t>Not Started</t>
  </si>
  <si>
    <t>T007</t>
  </si>
  <si>
    <t>Backend Development</t>
  </si>
  <si>
    <t>Build API and services</t>
  </si>
  <si>
    <t>T008</t>
  </si>
  <si>
    <t>Integration Testing</t>
  </si>
  <si>
    <t>Test system components</t>
  </si>
  <si>
    <t>Anna Martinez</t>
  </si>
  <si>
    <t>T006,T007</t>
  </si>
  <si>
    <t>T009</t>
  </si>
  <si>
    <t>User Acceptance Testing</t>
  </si>
  <si>
    <t>Conduct UAT with stakeholders</t>
  </si>
  <si>
    <t>T010</t>
  </si>
  <si>
    <t>Documentation</t>
  </si>
  <si>
    <t>Prepare user and technical docs</t>
  </si>
  <si>
    <t>Robert Kim</t>
  </si>
  <si>
    <t>T011</t>
  </si>
  <si>
    <t>Training</t>
  </si>
  <si>
    <t>Train end users on new system</t>
  </si>
  <si>
    <t>T012</t>
  </si>
  <si>
    <t>Go-Live</t>
  </si>
  <si>
    <t>Deploy to production</t>
  </si>
  <si>
    <t>T010,T011</t>
  </si>
  <si>
    <t>RESOURCE ALLOCATION</t>
  </si>
  <si>
    <t>Team Member</t>
  </si>
  <si>
    <t>Role</t>
  </si>
  <si>
    <t>Assigned Tasks</t>
  </si>
  <si>
    <t>Hours Allocated</t>
  </si>
  <si>
    <t>Hours Used</t>
  </si>
  <si>
    <t>Availability %</t>
  </si>
  <si>
    <t>Project Manager</t>
  </si>
  <si>
    <t>T001, T009</t>
  </si>
  <si>
    <t>Senior Developer</t>
  </si>
  <si>
    <t>T002, T007</t>
  </si>
  <si>
    <t>Solutions Architect</t>
  </si>
  <si>
    <t>DevOps Engineer</t>
  </si>
  <si>
    <t>T004, T012</t>
  </si>
  <si>
    <t>UX Designer</t>
  </si>
  <si>
    <t>T005, T011</t>
  </si>
  <si>
    <t>Frontend Developer</t>
  </si>
  <si>
    <t>QA Engineer</t>
  </si>
  <si>
    <t>TOTALS:</t>
  </si>
  <si>
    <t>PROJECT MILESTONES</t>
  </si>
  <si>
    <t>Milestone Name</t>
  </si>
  <si>
    <t>Target Date</t>
  </si>
  <si>
    <t>Project Kickoff</t>
  </si>
  <si>
    <t>Complete</t>
  </si>
  <si>
    <t>Requirements Finalized</t>
  </si>
  <si>
    <t>Design Phase Complete</t>
  </si>
  <si>
    <t>T003, T005</t>
  </si>
  <si>
    <t>Development Phase Complete</t>
  </si>
  <si>
    <t>T006, T007</t>
  </si>
  <si>
    <t>Testing Complete</t>
  </si>
  <si>
    <t>T008, T009</t>
  </si>
  <si>
    <t>Documentation Complete</t>
  </si>
  <si>
    <t>PROJECT BUDGET TRACKING</t>
  </si>
  <si>
    <t>Category</t>
  </si>
  <si>
    <t>Allocated</t>
  </si>
  <si>
    <t>Spent</t>
  </si>
  <si>
    <t>Remaining</t>
  </si>
  <si>
    <t>% Used</t>
  </si>
  <si>
    <t>Personnel Costs</t>
  </si>
  <si>
    <t>Software Licenses</t>
  </si>
  <si>
    <t>Hardware &amp; Infrastructure</t>
  </si>
  <si>
    <t>Training &amp; Development</t>
  </si>
  <si>
    <t>Consulting Services</t>
  </si>
  <si>
    <t>Travel &amp; Expenses</t>
  </si>
  <si>
    <t>Testing &amp; QA</t>
  </si>
  <si>
    <t>Contingency Reserve</t>
  </si>
  <si>
    <t>TOTAL:</t>
  </si>
  <si>
    <t>RISK REGISTER</t>
  </si>
  <si>
    <t>Risk Description</t>
  </si>
  <si>
    <t>Probability</t>
  </si>
  <si>
    <t>Impact</t>
  </si>
  <si>
    <t>Risk Score</t>
  </si>
  <si>
    <t>Mitigation Plan</t>
  </si>
  <si>
    <t>Resource availability issues</t>
  </si>
  <si>
    <t>Open</t>
  </si>
  <si>
    <t>Maintain backup resource pool and cross-train team members</t>
  </si>
  <si>
    <t>Scope creep during development</t>
  </si>
  <si>
    <t>Strict change control process and regular stakeholder reviews</t>
  </si>
  <si>
    <t>Integration complexity with legacy systems</t>
  </si>
  <si>
    <t>Mitigated</t>
  </si>
  <si>
    <t>Early prototyping and dedicated integration testing phase</t>
  </si>
  <si>
    <t>Budget overruns</t>
  </si>
  <si>
    <t>Low</t>
  </si>
  <si>
    <t>Weekly budget reviews and contingency reserve allocation</t>
  </si>
  <si>
    <t>Technology changes during project</t>
  </si>
  <si>
    <t>Modular architecture design for flexibility</t>
  </si>
  <si>
    <t>Stakeholder resistance to change</t>
  </si>
  <si>
    <t>Comprehensive change management and training program</t>
  </si>
  <si>
    <t>Data migration challenges</t>
  </si>
  <si>
    <t>Detailed data mapping and phased migration approach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</si>
</sst>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/dd/yyyy"/>
    <numFmt numFmtId="165" formatCode="$#,##0.00"/>
    <numFmt numFmtId="166" formatCode="0.0%"/>
  </numFmts>
  <fonts count="9" x14ac:knownFonts="1">
    <font>
      <color theme="1"/>
      <family val="2"/>
      <scheme val="minor"/>
      <sz val="11"/>
      <name val="Calibri"/>
    </font>
    <font>
      <b/>
      <color rgb="FFFFFFFF"/>
      <sz val="18"/>
    </font>
    <font>
      <b/>
      <color rgb="FF2C3E50"/>
    </font>
    <font>
      <b/>
      <color rgb="FFFFFFFF"/>
      <sz val="14"/>
    </font>
    <font>
      <b/>
    </font>
    <font>
      <b/>
      <color rgb="FFFFFFFF"/>
      <sz val="16"/>
    </font>
    <font>
      <b/>
      <color rgb="FFFFFFFF"/>
    </font>
    <font>
      <b/>
      <sz val="12"/>
    </font>
    <font>
      <color rgb="FFFFFFFF"/>
    </font>
  </fonts>
  <fills count="12">
    <fill>
      <patternFill patternType="none"/>
    </fill>
    <fill>
      <patternFill patternType="gray125"/>
    </fill>
    <fill>
      <patternFill patternType="solid">
        <fgColor rgb="FF2C3E50"/>
      </patternFill>
    </fill>
    <fill>
      <patternFill patternType="solid">
        <fgColor rgb="FFFFC107"/>
      </patternFill>
    </fill>
    <fill>
      <patternFill patternType="solid">
        <fgColor rgb="FF34495E"/>
      </patternFill>
    </fill>
    <fill>
      <patternFill patternType="solid">
        <fgColor rgb="FFFF5252"/>
      </patternFill>
    </fill>
    <fill>
      <patternFill patternType="solid">
        <fgColor rgb="FF4CAF50"/>
      </patternFill>
    </fill>
    <fill>
      <patternFill patternType="solid">
        <fgColor rgb="FFFFEB3B"/>
      </patternFill>
    </fill>
    <fill>
      <patternFill patternType="solid">
        <fgColor rgb="FFEEEEEE"/>
      </patternFill>
    </fill>
    <fill>
      <patternFill patternType="solid">
        <fgColor rgb="FFE8F5E9"/>
      </patternFill>
    </fill>
    <fill>
      <patternFill patternType="solid">
        <fgColor rgb="FFE3F2FD"/>
      </patternFill>
    </fill>
    <fill>
      <patternFill patternType="solid">
        <fgColor rgb="FFFF9800"/>
      </patternFill>
    </fill>
  </fills>
  <borders count="3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0" borderId="0" xfId="0" applyFont="1"/>
    <xf numFmtId="164" fontId="0" fillId="0" borderId="0" xfId="0" applyNumberFormat="1"/>
    <xf numFmtId="165" fontId="0" fillId="0" borderId="0" xfId="0" applyNumberFormat="1"/>
    <xf numFmtId="0" fontId="0" fillId="3" borderId="0" xfId="0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0" fontId="4" fillId="0" borderId="0" xfId="0" applyFont="1"/>
    <xf numFmtId="166" fontId="0" fillId="0" borderId="0" xfId="0" applyNumberFormat="1"/>
    <xf numFmtId="0" fontId="5" fillId="2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0" fillId="0" borderId="2" xfId="0" applyBorder="1"/>
    <xf numFmtId="0" fontId="6" fillId="5" borderId="2" xfId="0" applyFont="1" applyFill="1" applyBorder="1" applyAlignment="1">
      <alignment horizontal="center"/>
    </xf>
    <xf numFmtId="164" fontId="0" fillId="0" borderId="2" xfId="0" applyNumberFormat="1" applyBorder="1"/>
    <xf numFmtId="0" fontId="6" fillId="6" borderId="2" xfId="0" applyFont="1" applyFill="1" applyBorder="1" applyAlignment="1">
      <alignment horizontal="center"/>
    </xf>
    <xf numFmtId="9" fontId="0" fillId="0" borderId="2" xfId="0" applyNumberFormat="1" applyBorder="1"/>
    <xf numFmtId="0" fontId="4" fillId="3" borderId="2" xfId="0" applyFont="1" applyFill="1" applyBorder="1" applyAlignment="1">
      <alignment horizontal="center"/>
    </xf>
    <xf numFmtId="0" fontId="4" fillId="7" borderId="2" xfId="0" applyFont="1" applyFill="1" applyBorder="1" applyAlignment="1">
      <alignment horizontal="center"/>
    </xf>
    <xf numFmtId="0" fontId="0" fillId="8" borderId="2" xfId="0" applyFill="1" applyBorder="1" applyAlignment="1">
      <alignment horizontal="center"/>
    </xf>
    <xf numFmtId="0" fontId="7" fillId="0" borderId="0" xfId="0" applyFont="1"/>
    <xf numFmtId="0" fontId="4" fillId="9" borderId="0" xfId="0" applyFont="1" applyFill="1"/>
    <xf numFmtId="9" fontId="4" fillId="9" borderId="0" xfId="0" applyNumberFormat="1" applyFont="1" applyFill="1"/>
    <xf numFmtId="165" fontId="0" fillId="0" borderId="2" xfId="0" applyNumberFormat="1" applyBorder="1"/>
    <xf numFmtId="166" fontId="0" fillId="0" borderId="2" xfId="0" applyNumberFormat="1" applyBorder="1"/>
    <xf numFmtId="0" fontId="7" fillId="10" borderId="0" xfId="0" applyFont="1" applyFill="1"/>
    <xf numFmtId="165" fontId="4" fillId="10" borderId="0" xfId="0" applyNumberFormat="1" applyFont="1" applyFill="1"/>
    <xf numFmtId="166" fontId="4" fillId="10" borderId="0" xfId="0" applyNumberFormat="1" applyFont="1" applyFill="1"/>
    <xf numFmtId="0" fontId="6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4" fillId="3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6" fillId="11" borderId="2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FormatPr defaultRowHeight="15" outlineLevelRow="0" outlineLevelCol="0" x14ac:dyDescent="55"/>
  <cols>
    <col min="1" max="1" width="20" customWidth="1"/>
    <col min="2" max="2" width="25" customWidth="1"/>
    <col min="3" max="3" width="20" customWidth="1"/>
    <col min="4" max="4" width="25" customWidth="1"/>
  </cols>
  <sheetData>
    <row r="1" ht="35" customHeight="1" spans="1:4" x14ac:dyDescent="0.25">
      <c r="A1" s="1" t="s">
        <v>0</v>
      </c>
      <c r="B1" s="1"/>
      <c r="C1" s="1"/>
      <c r="D1" s="1"/>
    </row>
    <row r="3" spans="1:4" x14ac:dyDescent="0.25">
      <c r="A3" s="2" t="s">
        <v>1</v>
      </c>
      <c r="B3" t="s">
        <v>2</v>
      </c>
      <c r="C3" s="2" t="s">
        <v>3</v>
      </c>
      <c r="D3" s="3">
        <v>45306</v>
      </c>
    </row>
    <row r="4" spans="1:4" x14ac:dyDescent="0.25">
      <c r="A4" s="2" t="s">
        <v>4</v>
      </c>
      <c r="B4" t="s">
        <v>5</v>
      </c>
      <c r="C4" s="2" t="s">
        <v>6</v>
      </c>
      <c r="D4" s="3">
        <v>45473</v>
      </c>
    </row>
    <row r="5" spans="1:4" x14ac:dyDescent="0.25">
      <c r="A5" s="2" t="s">
        <v>7</v>
      </c>
      <c r="B5" s="4">
        <f>Budget!B14</f>
      </c>
      <c r="C5" s="2" t="s">
        <v>8</v>
      </c>
      <c r="D5" s="5" t="s">
        <v>9</v>
      </c>
    </row>
    <row r="7" ht="25" customHeight="1" spans="1:4" x14ac:dyDescent="0.25">
      <c r="A7" s="6" t="s">
        <v>10</v>
      </c>
      <c r="B7" s="6"/>
      <c r="C7" s="6"/>
      <c r="D7" s="6"/>
    </row>
    <row r="9" spans="1:4" x14ac:dyDescent="0.25">
      <c r="A9" s="7" t="s">
        <v>11</v>
      </c>
      <c r="B9">
        <f>COUNTA(Tasks!A4:A15)</f>
      </c>
      <c r="C9" s="7" t="s">
        <v>12</v>
      </c>
      <c r="D9" s="8">
        <f>AVERAGE(Tasks!J4:J15)</f>
      </c>
    </row>
    <row r="10" spans="1:4" x14ac:dyDescent="0.25">
      <c r="A10" s="7" t="s">
        <v>13</v>
      </c>
      <c r="B10">
        <f>COUNTIF(Tasks!I4:I15,"Completed")</f>
      </c>
      <c r="C10" s="7" t="s">
        <v>14</v>
      </c>
      <c r="D10" s="4">
        <f>Budget!C14</f>
      </c>
    </row>
    <row r="11" spans="1:4" x14ac:dyDescent="0.25">
      <c r="A11" s="7" t="s">
        <v>15</v>
      </c>
      <c r="B11">
        <f>COUNTIF(Tasks!I4:I15,"In Progress")</f>
      </c>
      <c r="C11" s="7" t="s">
        <v>16</v>
      </c>
      <c r="D11" s="4">
        <f>Budget!D14</f>
      </c>
    </row>
    <row r="12" spans="1:4" x14ac:dyDescent="0.25">
      <c r="A12" s="7" t="s">
        <v>17</v>
      </c>
      <c r="B12">
        <f>COUNTIF(Tasks!I4:I15,"Not Started")</f>
      </c>
      <c r="C12" s="7" t="s">
        <v>18</v>
      </c>
      <c r="D12" s="8">
        <f>Budget!C14/Budget!B14</f>
      </c>
    </row>
    <row r="14" spans="1:4" x14ac:dyDescent="0.25">
      <c r="A14" s="7" t="s">
        <v>19</v>
      </c>
      <c r="B14">
        <f>COUNTA(Resources!A4:A10)</f>
      </c>
      <c r="C14" s="7" t="s">
        <v>20</v>
      </c>
      <c r="D14">
        <f>COUNTIF(Risks!E4:E10,"Open")</f>
      </c>
    </row>
    <row r="15" spans="1:4" x14ac:dyDescent="0.25">
      <c r="A15" s="7" t="s">
        <v>21</v>
      </c>
      <c r="B15">
        <f>SUM(Resources!D4:D10)</f>
      </c>
      <c r="C15" s="7" t="s">
        <v>22</v>
      </c>
      <c r="D15">
        <f>COUNTIFS(Risks!B4:B10,"High",Risks!E4:E10,"Open")</f>
      </c>
    </row>
    <row r="16" spans="1:4" x14ac:dyDescent="0.25">
      <c r="A16" s="7" t="s">
        <v>23</v>
      </c>
      <c r="B16">
        <f>SUM(Resources!E4:E10)</f>
      </c>
      <c r="C16" s="7" t="s">
        <v>24</v>
      </c>
      <c r="D16">
        <f>COUNTIF(Milestones!C4:C10,"Complete")</f>
      </c>
    </row>
  </sheetData>
  <mergeCells count="2">
    <mergeCell ref="A1:D1"/>
    <mergeCell ref="A7:D7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FormatPr defaultRowHeight="15" outlineLevelRow="0" outlineLevelCol="0" x14ac:dyDescent="55"/>
  <cols>
    <col min="1" max="1" width="10" customWidth="1"/>
    <col min="2" max="2" width="25" customWidth="1"/>
    <col min="3" max="3" width="35" customWidth="1"/>
    <col min="4" max="4" width="12" customWidth="1"/>
    <col min="5" max="5" width="18" customWidth="1"/>
    <col min="6" max="7" width="12" customWidth="1"/>
    <col min="8" max="8" width="10" customWidth="1"/>
    <col min="9" max="9" width="15" customWidth="1"/>
    <col min="10" max="10" width="12" customWidth="1"/>
    <col min="11" max="11" width="15" customWidth="1"/>
  </cols>
  <sheetData>
    <row r="1" ht="30" customHeight="1" spans="1:11" x14ac:dyDescent="0.25">
      <c r="A1" s="9" t="s">
        <v>25</v>
      </c>
      <c r="B1" s="9"/>
      <c r="C1" s="9"/>
      <c r="D1" s="9"/>
      <c r="E1" s="9"/>
      <c r="F1" s="9"/>
      <c r="G1" s="9"/>
      <c r="H1" s="9"/>
      <c r="I1" s="9"/>
      <c r="J1" s="9"/>
      <c r="K1" s="9"/>
    </row>
    <row r="3" ht="25" customHeight="1" spans="1:11" x14ac:dyDescent="0.25">
      <c r="A3" s="10" t="s">
        <v>26</v>
      </c>
      <c r="B3" s="10" t="s">
        <v>27</v>
      </c>
      <c r="C3" s="10" t="s">
        <v>28</v>
      </c>
      <c r="D3" s="10" t="s">
        <v>29</v>
      </c>
      <c r="E3" s="10" t="s">
        <v>30</v>
      </c>
      <c r="F3" s="10" t="s">
        <v>31</v>
      </c>
      <c r="G3" s="10" t="s">
        <v>32</v>
      </c>
      <c r="H3" s="10" t="s">
        <v>33</v>
      </c>
      <c r="I3" s="10" t="s">
        <v>34</v>
      </c>
      <c r="J3" s="10" t="s">
        <v>35</v>
      </c>
      <c r="K3" s="10" t="s">
        <v>36</v>
      </c>
    </row>
    <row r="4" spans="1:11" x14ac:dyDescent="0.25">
      <c r="A4" s="11" t="s">
        <v>37</v>
      </c>
      <c r="B4" s="11" t="s">
        <v>38</v>
      </c>
      <c r="C4" s="11" t="s">
        <v>39</v>
      </c>
      <c r="D4" s="12" t="s">
        <v>40</v>
      </c>
      <c r="E4" s="11" t="s">
        <v>5</v>
      </c>
      <c r="F4" s="13">
        <v>45306</v>
      </c>
      <c r="G4" s="13">
        <v>45310</v>
      </c>
      <c r="H4" s="11">
        <f>G4-F4</f>
      </c>
      <c r="I4" s="14" t="s">
        <v>41</v>
      </c>
      <c r="J4" s="15">
        <v>1</v>
      </c>
      <c r="K4" s="11" t="s">
        <v>42</v>
      </c>
    </row>
    <row r="5" spans="1:11" x14ac:dyDescent="0.25">
      <c r="A5" s="11" t="s">
        <v>43</v>
      </c>
      <c r="B5" s="11" t="s">
        <v>44</v>
      </c>
      <c r="C5" s="11" t="s">
        <v>45</v>
      </c>
      <c r="D5" s="12" t="s">
        <v>40</v>
      </c>
      <c r="E5" s="11" t="s">
        <v>46</v>
      </c>
      <c r="F5" s="13">
        <v>45313</v>
      </c>
      <c r="G5" s="13">
        <v>45324</v>
      </c>
      <c r="H5" s="11">
        <f>G5-F5</f>
      </c>
      <c r="I5" s="14" t="s">
        <v>41</v>
      </c>
      <c r="J5" s="15">
        <v>1</v>
      </c>
      <c r="K5" s="11" t="s">
        <v>37</v>
      </c>
    </row>
    <row r="6" spans="1:11" x14ac:dyDescent="0.25">
      <c r="A6" s="11" t="s">
        <v>47</v>
      </c>
      <c r="B6" s="11" t="s">
        <v>48</v>
      </c>
      <c r="C6" s="11" t="s">
        <v>49</v>
      </c>
      <c r="D6" s="12" t="s">
        <v>40</v>
      </c>
      <c r="E6" s="11" t="s">
        <v>50</v>
      </c>
      <c r="F6" s="13">
        <v>45327</v>
      </c>
      <c r="G6" s="13">
        <v>45345</v>
      </c>
      <c r="H6" s="11">
        <f>G6-F6</f>
      </c>
      <c r="I6" s="16" t="s">
        <v>9</v>
      </c>
      <c r="J6" s="15">
        <v>0.65</v>
      </c>
      <c r="K6" s="11" t="s">
        <v>43</v>
      </c>
    </row>
    <row r="7" spans="1:11" x14ac:dyDescent="0.25">
      <c r="A7" s="11" t="s">
        <v>51</v>
      </c>
      <c r="B7" s="11" t="s">
        <v>52</v>
      </c>
      <c r="C7" s="11" t="s">
        <v>53</v>
      </c>
      <c r="D7" s="17" t="s">
        <v>54</v>
      </c>
      <c r="E7" s="11" t="s">
        <v>55</v>
      </c>
      <c r="F7" s="13">
        <v>45334</v>
      </c>
      <c r="G7" s="13">
        <v>45348</v>
      </c>
      <c r="H7" s="11">
        <f>G7-F7</f>
      </c>
      <c r="I7" s="16" t="s">
        <v>9</v>
      </c>
      <c r="J7" s="15">
        <v>0.45</v>
      </c>
      <c r="K7" s="11" t="s">
        <v>47</v>
      </c>
    </row>
    <row r="8" spans="1:11" x14ac:dyDescent="0.25">
      <c r="A8" s="11" t="s">
        <v>56</v>
      </c>
      <c r="B8" s="11" t="s">
        <v>57</v>
      </c>
      <c r="C8" s="11" t="s">
        <v>58</v>
      </c>
      <c r="D8" s="12" t="s">
        <v>40</v>
      </c>
      <c r="E8" s="11" t="s">
        <v>59</v>
      </c>
      <c r="F8" s="13">
        <v>45341</v>
      </c>
      <c r="G8" s="13">
        <v>45359</v>
      </c>
      <c r="H8" s="11">
        <f>G8-F8</f>
      </c>
      <c r="I8" s="16" t="s">
        <v>9</v>
      </c>
      <c r="J8" s="15">
        <v>0.3</v>
      </c>
      <c r="K8" s="11" t="s">
        <v>43</v>
      </c>
    </row>
    <row r="9" spans="1:11" x14ac:dyDescent="0.25">
      <c r="A9" s="11" t="s">
        <v>60</v>
      </c>
      <c r="B9" s="11" t="s">
        <v>61</v>
      </c>
      <c r="C9" s="11" t="s">
        <v>62</v>
      </c>
      <c r="D9" s="12" t="s">
        <v>40</v>
      </c>
      <c r="E9" s="11" t="s">
        <v>63</v>
      </c>
      <c r="F9" s="13">
        <v>45362</v>
      </c>
      <c r="G9" s="13">
        <v>45394</v>
      </c>
      <c r="H9" s="11">
        <f>G9-F9</f>
      </c>
      <c r="I9" s="18" t="s">
        <v>64</v>
      </c>
      <c r="J9" s="15">
        <v>0</v>
      </c>
      <c r="K9" s="11" t="s">
        <v>56</v>
      </c>
    </row>
    <row r="10" spans="1:11" x14ac:dyDescent="0.25">
      <c r="A10" s="11" t="s">
        <v>65</v>
      </c>
      <c r="B10" s="11" t="s">
        <v>66</v>
      </c>
      <c r="C10" s="11" t="s">
        <v>67</v>
      </c>
      <c r="D10" s="12" t="s">
        <v>40</v>
      </c>
      <c r="E10" s="11" t="s">
        <v>46</v>
      </c>
      <c r="F10" s="13">
        <v>45355</v>
      </c>
      <c r="G10" s="13">
        <v>45401</v>
      </c>
      <c r="H10" s="11">
        <f>G10-F10</f>
      </c>
      <c r="I10" s="18" t="s">
        <v>64</v>
      </c>
      <c r="J10" s="15">
        <v>0</v>
      </c>
      <c r="K10" s="11" t="s">
        <v>51</v>
      </c>
    </row>
    <row r="11" spans="1:11" x14ac:dyDescent="0.25">
      <c r="A11" s="11" t="s">
        <v>68</v>
      </c>
      <c r="B11" s="11" t="s">
        <v>69</v>
      </c>
      <c r="C11" s="11" t="s">
        <v>70</v>
      </c>
      <c r="D11" s="17" t="s">
        <v>54</v>
      </c>
      <c r="E11" s="11" t="s">
        <v>71</v>
      </c>
      <c r="F11" s="13">
        <v>45404</v>
      </c>
      <c r="G11" s="13">
        <v>45422</v>
      </c>
      <c r="H11" s="11">
        <f>G11-F11</f>
      </c>
      <c r="I11" s="18" t="s">
        <v>64</v>
      </c>
      <c r="J11" s="15">
        <v>0</v>
      </c>
      <c r="K11" s="11" t="s">
        <v>72</v>
      </c>
    </row>
    <row r="12" spans="1:11" x14ac:dyDescent="0.25">
      <c r="A12" s="11" t="s">
        <v>73</v>
      </c>
      <c r="B12" s="11" t="s">
        <v>74</v>
      </c>
      <c r="C12" s="11" t="s">
        <v>75</v>
      </c>
      <c r="D12" s="12" t="s">
        <v>40</v>
      </c>
      <c r="E12" s="11" t="s">
        <v>5</v>
      </c>
      <c r="F12" s="13">
        <v>45425</v>
      </c>
      <c r="G12" s="13">
        <v>45443</v>
      </c>
      <c r="H12" s="11">
        <f>G12-F12</f>
      </c>
      <c r="I12" s="18" t="s">
        <v>64</v>
      </c>
      <c r="J12" s="15">
        <v>0</v>
      </c>
      <c r="K12" s="11" t="s">
        <v>68</v>
      </c>
    </row>
    <row r="13" spans="1:11" x14ac:dyDescent="0.25">
      <c r="A13" s="11" t="s">
        <v>76</v>
      </c>
      <c r="B13" s="11" t="s">
        <v>77</v>
      </c>
      <c r="C13" s="11" t="s">
        <v>78</v>
      </c>
      <c r="D13" s="17" t="s">
        <v>54</v>
      </c>
      <c r="E13" s="11" t="s">
        <v>79</v>
      </c>
      <c r="F13" s="13">
        <v>45432</v>
      </c>
      <c r="G13" s="13">
        <v>45450</v>
      </c>
      <c r="H13" s="11">
        <f>G13-F13</f>
      </c>
      <c r="I13" s="18" t="s">
        <v>64</v>
      </c>
      <c r="J13" s="15">
        <v>0</v>
      </c>
      <c r="K13" s="11" t="s">
        <v>65</v>
      </c>
    </row>
    <row r="14" spans="1:11" x14ac:dyDescent="0.25">
      <c r="A14" s="11" t="s">
        <v>80</v>
      </c>
      <c r="B14" s="11" t="s">
        <v>81</v>
      </c>
      <c r="C14" s="11" t="s">
        <v>82</v>
      </c>
      <c r="D14" s="17" t="s">
        <v>54</v>
      </c>
      <c r="E14" s="11" t="s">
        <v>59</v>
      </c>
      <c r="F14" s="13">
        <v>45446</v>
      </c>
      <c r="G14" s="13">
        <v>45457</v>
      </c>
      <c r="H14" s="11">
        <f>G14-F14</f>
      </c>
      <c r="I14" s="18" t="s">
        <v>64</v>
      </c>
      <c r="J14" s="15">
        <v>0</v>
      </c>
      <c r="K14" s="11" t="s">
        <v>73</v>
      </c>
    </row>
    <row r="15" spans="1:11" x14ac:dyDescent="0.25">
      <c r="A15" s="11" t="s">
        <v>83</v>
      </c>
      <c r="B15" s="11" t="s">
        <v>84</v>
      </c>
      <c r="C15" s="11" t="s">
        <v>85</v>
      </c>
      <c r="D15" s="12" t="s">
        <v>40</v>
      </c>
      <c r="E15" s="11" t="s">
        <v>55</v>
      </c>
      <c r="F15" s="13">
        <v>45467</v>
      </c>
      <c r="G15" s="13">
        <v>45471</v>
      </c>
      <c r="H15" s="11">
        <f>G15-F15</f>
      </c>
      <c r="I15" s="18" t="s">
        <v>64</v>
      </c>
      <c r="J15" s="15">
        <v>0</v>
      </c>
      <c r="K15" s="11" t="s">
        <v>86</v>
      </c>
    </row>
  </sheetData>
  <mergeCells count="1">
    <mergeCell ref="A1:K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FormatPr defaultRowHeight="15" outlineLevelRow="0" outlineLevelCol="0" x14ac:dyDescent="55"/>
  <cols>
    <col min="1" max="1" width="20" customWidth="1"/>
    <col min="2" max="2" width="25" customWidth="1"/>
    <col min="3" max="3" width="30" customWidth="1"/>
    <col min="4" max="5" width="18" customWidth="1"/>
    <col min="6" max="6" width="15" customWidth="1"/>
  </cols>
  <sheetData>
    <row r="1" ht="30" customHeight="1" spans="1:6" x14ac:dyDescent="0.25">
      <c r="A1" s="9" t="s">
        <v>87</v>
      </c>
      <c r="B1" s="9"/>
      <c r="C1" s="9"/>
      <c r="D1" s="9"/>
      <c r="E1" s="9"/>
      <c r="F1" s="9"/>
    </row>
    <row r="3" ht="25" customHeight="1" spans="1:6" x14ac:dyDescent="0.25">
      <c r="A3" s="10" t="s">
        <v>88</v>
      </c>
      <c r="B3" s="10" t="s">
        <v>89</v>
      </c>
      <c r="C3" s="10" t="s">
        <v>90</v>
      </c>
      <c r="D3" s="10" t="s">
        <v>91</v>
      </c>
      <c r="E3" s="10" t="s">
        <v>92</v>
      </c>
      <c r="F3" s="10" t="s">
        <v>93</v>
      </c>
    </row>
    <row r="4" spans="1:6" x14ac:dyDescent="0.25">
      <c r="A4" s="11" t="s">
        <v>5</v>
      </c>
      <c r="B4" s="11" t="s">
        <v>94</v>
      </c>
      <c r="C4" s="11" t="s">
        <v>95</v>
      </c>
      <c r="D4" s="11">
        <v>320</v>
      </c>
      <c r="E4" s="11">
        <v>280</v>
      </c>
      <c r="F4" s="15">
        <f>(D4-E4)/D4</f>
      </c>
    </row>
    <row r="5" spans="1:6" x14ac:dyDescent="0.25">
      <c r="A5" s="11" t="s">
        <v>46</v>
      </c>
      <c r="B5" s="11" t="s">
        <v>96</v>
      </c>
      <c r="C5" s="11" t="s">
        <v>97</v>
      </c>
      <c r="D5" s="11">
        <v>480</v>
      </c>
      <c r="E5" s="11">
        <v>420</v>
      </c>
      <c r="F5" s="15">
        <f>(D5-E5)/D5</f>
      </c>
    </row>
    <row r="6" spans="1:6" x14ac:dyDescent="0.25">
      <c r="A6" s="11" t="s">
        <v>50</v>
      </c>
      <c r="B6" s="11" t="s">
        <v>98</v>
      </c>
      <c r="C6" s="11" t="s">
        <v>47</v>
      </c>
      <c r="D6" s="11">
        <v>360</v>
      </c>
      <c r="E6" s="11">
        <v>234</v>
      </c>
      <c r="F6" s="15">
        <f>(D6-E6)/D6</f>
      </c>
    </row>
    <row r="7" spans="1:6" x14ac:dyDescent="0.25">
      <c r="A7" s="11" t="s">
        <v>55</v>
      </c>
      <c r="B7" s="11" t="s">
        <v>99</v>
      </c>
      <c r="C7" s="11" t="s">
        <v>100</v>
      </c>
      <c r="D7" s="11">
        <v>400</v>
      </c>
      <c r="E7" s="11">
        <v>180</v>
      </c>
      <c r="F7" s="15">
        <f>(D7-E7)/D7</f>
      </c>
    </row>
    <row r="8" spans="1:6" x14ac:dyDescent="0.25">
      <c r="A8" s="11" t="s">
        <v>59</v>
      </c>
      <c r="B8" s="11" t="s">
        <v>101</v>
      </c>
      <c r="C8" s="11" t="s">
        <v>102</v>
      </c>
      <c r="D8" s="11">
        <v>380</v>
      </c>
      <c r="E8" s="11">
        <v>114</v>
      </c>
      <c r="F8" s="15">
        <f>(D8-E8)/D8</f>
      </c>
    </row>
    <row r="9" spans="1:6" x14ac:dyDescent="0.25">
      <c r="A9" s="11" t="s">
        <v>63</v>
      </c>
      <c r="B9" s="11" t="s">
        <v>103</v>
      </c>
      <c r="C9" s="11" t="s">
        <v>60</v>
      </c>
      <c r="D9" s="11">
        <v>420</v>
      </c>
      <c r="E9" s="11">
        <v>0</v>
      </c>
      <c r="F9" s="15">
        <f>(D9-E9)/D9</f>
      </c>
    </row>
    <row r="10" spans="1:6" x14ac:dyDescent="0.25">
      <c r="A10" s="11" t="s">
        <v>71</v>
      </c>
      <c r="B10" s="11" t="s">
        <v>104</v>
      </c>
      <c r="C10" s="11" t="s">
        <v>68</v>
      </c>
      <c r="D10" s="11">
        <v>340</v>
      </c>
      <c r="E10" s="11">
        <v>0</v>
      </c>
      <c r="F10" s="15">
        <f>(D10-E10)/D10</f>
      </c>
    </row>
    <row r="12" spans="1:6" x14ac:dyDescent="0.25">
      <c r="A12" s="19" t="s">
        <v>105</v>
      </c>
      <c r="D12" s="20">
        <f>SUM(D4:D10)</f>
      </c>
      <c r="E12" s="20">
        <f>SUM(E4:E10)</f>
      </c>
      <c r="F12" s="21">
        <f>AVERAGE(F4:F10)</f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FormatPr defaultRowHeight="15" outlineLevelRow="0" outlineLevelCol="0" x14ac:dyDescent="55"/>
  <cols>
    <col min="1" max="1" width="35" customWidth="1"/>
    <col min="2" max="3" width="15" customWidth="1"/>
    <col min="4" max="4" width="25" customWidth="1"/>
  </cols>
  <sheetData>
    <row r="1" ht="30" customHeight="1" spans="1:4" x14ac:dyDescent="0.25">
      <c r="A1" s="9" t="s">
        <v>106</v>
      </c>
      <c r="B1" s="9"/>
      <c r="C1" s="9"/>
      <c r="D1" s="9"/>
    </row>
    <row r="3" ht="25" customHeight="1" spans="1:4" x14ac:dyDescent="0.25">
      <c r="A3" s="10" t="s">
        <v>107</v>
      </c>
      <c r="B3" s="10" t="s">
        <v>108</v>
      </c>
      <c r="C3" s="10" t="s">
        <v>34</v>
      </c>
      <c r="D3" s="10" t="s">
        <v>36</v>
      </c>
    </row>
    <row r="4" spans="1:4" x14ac:dyDescent="0.25">
      <c r="A4" s="11" t="s">
        <v>109</v>
      </c>
      <c r="B4" s="13">
        <v>45306</v>
      </c>
      <c r="C4" s="14" t="s">
        <v>110</v>
      </c>
      <c r="D4" s="11" t="s">
        <v>37</v>
      </c>
    </row>
    <row r="5" spans="1:4" x14ac:dyDescent="0.25">
      <c r="A5" s="11" t="s">
        <v>111</v>
      </c>
      <c r="B5" s="13">
        <v>45324</v>
      </c>
      <c r="C5" s="14" t="s">
        <v>110</v>
      </c>
      <c r="D5" s="11" t="s">
        <v>43</v>
      </c>
    </row>
    <row r="6" spans="1:4" x14ac:dyDescent="0.25">
      <c r="A6" s="11" t="s">
        <v>112</v>
      </c>
      <c r="B6" s="13">
        <v>45359</v>
      </c>
      <c r="C6" s="16" t="s">
        <v>9</v>
      </c>
      <c r="D6" s="11" t="s">
        <v>113</v>
      </c>
    </row>
    <row r="7" spans="1:4" x14ac:dyDescent="0.25">
      <c r="A7" s="11" t="s">
        <v>114</v>
      </c>
      <c r="B7" s="13">
        <v>45401</v>
      </c>
      <c r="C7" s="18" t="s">
        <v>64</v>
      </c>
      <c r="D7" s="11" t="s">
        <v>115</v>
      </c>
    </row>
    <row r="8" spans="1:4" x14ac:dyDescent="0.25">
      <c r="A8" s="11" t="s">
        <v>116</v>
      </c>
      <c r="B8" s="13">
        <v>45443</v>
      </c>
      <c r="C8" s="18" t="s">
        <v>64</v>
      </c>
      <c r="D8" s="11" t="s">
        <v>117</v>
      </c>
    </row>
    <row r="9" spans="1:4" x14ac:dyDescent="0.25">
      <c r="A9" s="11" t="s">
        <v>118</v>
      </c>
      <c r="B9" s="13">
        <v>45450</v>
      </c>
      <c r="C9" s="18" t="s">
        <v>64</v>
      </c>
      <c r="D9" s="11" t="s">
        <v>76</v>
      </c>
    </row>
    <row r="10" spans="1:4" x14ac:dyDescent="0.25">
      <c r="A10" s="11" t="s">
        <v>84</v>
      </c>
      <c r="B10" s="13">
        <v>45471</v>
      </c>
      <c r="C10" s="18" t="s">
        <v>64</v>
      </c>
      <c r="D10" s="11" t="s">
        <v>83</v>
      </c>
    </row>
  </sheetData>
  <mergeCells count="1">
    <mergeCell ref="A1:D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FormatPr defaultRowHeight="15" outlineLevelRow="0" outlineLevelCol="0" x14ac:dyDescent="55"/>
  <cols>
    <col min="1" max="1" width="30" customWidth="1"/>
    <col min="2" max="5" width="18" customWidth="1"/>
  </cols>
  <sheetData>
    <row r="1" ht="30" customHeight="1" spans="1:5" x14ac:dyDescent="0.25">
      <c r="A1" s="9" t="s">
        <v>119</v>
      </c>
      <c r="B1" s="9"/>
      <c r="C1" s="9"/>
      <c r="D1" s="9"/>
      <c r="E1" s="9"/>
    </row>
    <row r="3" ht="25" customHeight="1" spans="1:5" x14ac:dyDescent="0.25">
      <c r="A3" s="10" t="s">
        <v>120</v>
      </c>
      <c r="B3" s="10" t="s">
        <v>121</v>
      </c>
      <c r="C3" s="10" t="s">
        <v>122</v>
      </c>
      <c r="D3" s="10" t="s">
        <v>123</v>
      </c>
      <c r="E3" s="10" t="s">
        <v>124</v>
      </c>
    </row>
    <row r="4" spans="1:5" x14ac:dyDescent="0.25">
      <c r="A4" s="11" t="s">
        <v>125</v>
      </c>
      <c r="B4" s="22">
        <v>180000</v>
      </c>
      <c r="C4" s="22">
        <v>126000</v>
      </c>
      <c r="D4" s="22">
        <f>B4-C4</f>
      </c>
      <c r="E4" s="23">
        <f>C4/B4</f>
      </c>
    </row>
    <row r="5" spans="1:5" x14ac:dyDescent="0.25">
      <c r="A5" s="11" t="s">
        <v>126</v>
      </c>
      <c r="B5" s="22">
        <v>45000</v>
      </c>
      <c r="C5" s="22">
        <v>32000</v>
      </c>
      <c r="D5" s="22">
        <f>B5-C5</f>
      </c>
      <c r="E5" s="23">
        <f>C5/B5</f>
      </c>
    </row>
    <row r="6" spans="1:5" x14ac:dyDescent="0.25">
      <c r="A6" s="11" t="s">
        <v>127</v>
      </c>
      <c r="B6" s="22">
        <v>65000</v>
      </c>
      <c r="C6" s="22">
        <v>58000</v>
      </c>
      <c r="D6" s="22">
        <f>B6-C6</f>
      </c>
      <c r="E6" s="23">
        <f>C6/B6</f>
      </c>
    </row>
    <row r="7" spans="1:5" x14ac:dyDescent="0.25">
      <c r="A7" s="11" t="s">
        <v>128</v>
      </c>
      <c r="B7" s="22">
        <v>25000</v>
      </c>
      <c r="C7" s="22">
        <v>8000</v>
      </c>
      <c r="D7" s="22">
        <f>B7-C7</f>
      </c>
      <c r="E7" s="23">
        <f>C7/B7</f>
      </c>
    </row>
    <row r="8" spans="1:5" x14ac:dyDescent="0.25">
      <c r="A8" s="11" t="s">
        <v>129</v>
      </c>
      <c r="B8" s="22">
        <v>40000</v>
      </c>
      <c r="C8" s="22">
        <v>28000</v>
      </c>
      <c r="D8" s="22">
        <f>B8-C8</f>
      </c>
      <c r="E8" s="23">
        <f>C8/B8</f>
      </c>
    </row>
    <row r="9" spans="1:5" x14ac:dyDescent="0.25">
      <c r="A9" s="11" t="s">
        <v>130</v>
      </c>
      <c r="B9" s="22">
        <v>18000</v>
      </c>
      <c r="C9" s="22">
        <v>9500</v>
      </c>
      <c r="D9" s="22">
        <f>B9-C9</f>
      </c>
      <c r="E9" s="23">
        <f>C9/B9</f>
      </c>
    </row>
    <row r="10" spans="1:5" x14ac:dyDescent="0.25">
      <c r="A10" s="11" t="s">
        <v>131</v>
      </c>
      <c r="B10" s="22">
        <v>22000</v>
      </c>
      <c r="C10" s="22">
        <v>4200</v>
      </c>
      <c r="D10" s="22">
        <f>B10-C10</f>
      </c>
      <c r="E10" s="23">
        <f>C10/B10</f>
      </c>
    </row>
    <row r="11" spans="1:5" x14ac:dyDescent="0.25">
      <c r="A11" s="11" t="s">
        <v>77</v>
      </c>
      <c r="B11" s="22">
        <v>15000</v>
      </c>
      <c r="C11" s="22">
        <v>3800</v>
      </c>
      <c r="D11" s="22">
        <f>B11-C11</f>
      </c>
      <c r="E11" s="23">
        <f>C11/B11</f>
      </c>
    </row>
    <row r="12" spans="1:5" x14ac:dyDescent="0.25">
      <c r="A12" s="11" t="s">
        <v>132</v>
      </c>
      <c r="B12" s="22">
        <v>30000</v>
      </c>
      <c r="C12" s="22">
        <v>0</v>
      </c>
      <c r="D12" s="22">
        <f>B12-C12</f>
      </c>
      <c r="E12" s="23">
        <f>C12/B12</f>
      </c>
    </row>
    <row r="14" spans="1:5" x14ac:dyDescent="0.25">
      <c r="A14" s="24" t="s">
        <v>133</v>
      </c>
      <c r="B14" s="25">
        <f>SUM(B4:B12)</f>
      </c>
      <c r="C14" s="25">
        <f>SUM(C4:C12)</f>
      </c>
      <c r="D14" s="25">
        <f>SUM(D4:D12)</f>
      </c>
      <c r="E14" s="26">
        <f>C14/B14</f>
      </c>
    </row>
  </sheetData>
  <mergeCells count="1">
    <mergeCell ref="A1:E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FormatPr defaultRowHeight="15" outlineLevelRow="0" outlineLevelCol="0" x14ac:dyDescent="55"/>
  <cols>
    <col min="1" max="1" width="35" customWidth="1"/>
    <col min="2" max="5" width="12" customWidth="1"/>
    <col min="6" max="6" width="40" customWidth="1"/>
  </cols>
  <sheetData>
    <row r="1" ht="30" customHeight="1" spans="1:6" x14ac:dyDescent="0.25">
      <c r="A1" s="9" t="s">
        <v>134</v>
      </c>
      <c r="B1" s="9"/>
      <c r="C1" s="9"/>
      <c r="D1" s="9"/>
      <c r="E1" s="9"/>
      <c r="F1" s="9"/>
    </row>
    <row r="3" ht="25" customHeight="1" spans="1:6" x14ac:dyDescent="0.25">
      <c r="A3" s="27" t="s">
        <v>135</v>
      </c>
      <c r="B3" s="27" t="s">
        <v>136</v>
      </c>
      <c r="C3" s="27" t="s">
        <v>137</v>
      </c>
      <c r="D3" s="27" t="s">
        <v>138</v>
      </c>
      <c r="E3" s="27" t="s">
        <v>34</v>
      </c>
      <c r="F3" s="27" t="s">
        <v>139</v>
      </c>
    </row>
    <row r="4" ht="40" customHeight="1" spans="1:6" x14ac:dyDescent="0.25">
      <c r="A4" s="28" t="s">
        <v>140</v>
      </c>
      <c r="B4" s="29" t="s">
        <v>54</v>
      </c>
      <c r="C4" s="30" t="s">
        <v>40</v>
      </c>
      <c r="D4" s="28">
        <f>IF(B4="High",3,IF(B4="Medium",2,1))*IF(C4="High",3,IF(C4="Medium",2,1))</f>
      </c>
      <c r="E4" s="31" t="s">
        <v>141</v>
      </c>
      <c r="F4" s="28" t="s">
        <v>142</v>
      </c>
    </row>
    <row r="5" ht="40" customHeight="1" spans="1:6" x14ac:dyDescent="0.25">
      <c r="A5" s="28" t="s">
        <v>143</v>
      </c>
      <c r="B5" s="30" t="s">
        <v>40</v>
      </c>
      <c r="C5" s="30" t="s">
        <v>40</v>
      </c>
      <c r="D5" s="28">
        <f>IF(B5="High",3,IF(B5="Medium",2,1))*IF(C5="High",3,IF(C5="Medium",2,1))</f>
      </c>
      <c r="E5" s="31" t="s">
        <v>141</v>
      </c>
      <c r="F5" s="28" t="s">
        <v>144</v>
      </c>
    </row>
    <row r="6" ht="40" customHeight="1" spans="1:6" x14ac:dyDescent="0.25">
      <c r="A6" s="28" t="s">
        <v>145</v>
      </c>
      <c r="B6" s="29" t="s">
        <v>54</v>
      </c>
      <c r="C6" s="29" t="s">
        <v>54</v>
      </c>
      <c r="D6" s="28">
        <f>IF(B6="High",3,IF(B6="Medium",2,1))*IF(C6="High",3,IF(C6="Medium",2,1))</f>
      </c>
      <c r="E6" s="32" t="s">
        <v>146</v>
      </c>
      <c r="F6" s="28" t="s">
        <v>147</v>
      </c>
    </row>
    <row r="7" ht="40" customHeight="1" spans="1:6" x14ac:dyDescent="0.25">
      <c r="A7" s="28" t="s">
        <v>148</v>
      </c>
      <c r="B7" s="33" t="s">
        <v>149</v>
      </c>
      <c r="C7" s="30" t="s">
        <v>40</v>
      </c>
      <c r="D7" s="28">
        <f>IF(B7="High",3,IF(B7="Medium",2,1))*IF(C7="High",3,IF(C7="Medium",2,1))</f>
      </c>
      <c r="E7" s="31" t="s">
        <v>141</v>
      </c>
      <c r="F7" s="28" t="s">
        <v>150</v>
      </c>
    </row>
    <row r="8" ht="40" customHeight="1" spans="1:6" x14ac:dyDescent="0.25">
      <c r="A8" s="28" t="s">
        <v>151</v>
      </c>
      <c r="B8" s="33" t="s">
        <v>149</v>
      </c>
      <c r="C8" s="29" t="s">
        <v>54</v>
      </c>
      <c r="D8" s="28">
        <f>IF(B8="High",3,IF(B8="Medium",2,1))*IF(C8="High",3,IF(C8="Medium",2,1))</f>
      </c>
      <c r="E8" s="31" t="s">
        <v>141</v>
      </c>
      <c r="F8" s="28" t="s">
        <v>152</v>
      </c>
    </row>
    <row r="9" ht="40" customHeight="1" spans="1:6" x14ac:dyDescent="0.25">
      <c r="A9" s="28" t="s">
        <v>153</v>
      </c>
      <c r="B9" s="29" t="s">
        <v>54</v>
      </c>
      <c r="C9" s="30" t="s">
        <v>40</v>
      </c>
      <c r="D9" s="28">
        <f>IF(B9="High",3,IF(B9="Medium",2,1))*IF(C9="High",3,IF(C9="Medium",2,1))</f>
      </c>
      <c r="E9" s="31" t="s">
        <v>141</v>
      </c>
      <c r="F9" s="28" t="s">
        <v>154</v>
      </c>
    </row>
    <row r="10" ht="40" customHeight="1" spans="1:6" x14ac:dyDescent="0.25">
      <c r="A10" s="28" t="s">
        <v>155</v>
      </c>
      <c r="B10" s="30" t="s">
        <v>40</v>
      </c>
      <c r="C10" s="29" t="s">
        <v>54</v>
      </c>
      <c r="D10" s="28">
        <f>IF(B10="High",3,IF(B10="Medium",2,1))*IF(C10="High",3,IF(C10="Medium",2,1))</f>
      </c>
      <c r="E10" s="31" t="s">
        <v>141</v>
      </c>
      <c r="F10" s="28" t="s">
        <v>156</v>
      </c>
    </row>
  </sheetData>
  <mergeCells count="1">
    <mergeCell ref="A1:F1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Overview</vt:lpstr>
      <vt:lpstr>Tasks</vt:lpstr>
      <vt:lpstr>Resources</vt:lpstr>
      <vt:lpstr>Milestones</vt:lpstr>
      <vt:lpstr>Budget</vt:lpstr>
      <vt:lpstr>Risks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2026-01-05T09:51:04Z</dcterms:created>
  <dcterms:modified xsi:type="dcterms:W3CDTF">2026-01-05T09:51:04Z</dcterms:modified>
</cp:coreProperties>
</file>